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<sst xmlns="http://schemas.openxmlformats.org/spreadsheetml/2006/main" count="244" uniqueCount="154">
  <si>
    <t>鄂尔多斯市中心医院2023年度公开招聘工作人员拟录用人员名单</t>
  </si>
  <si>
    <t>序号</t>
  </si>
  <si>
    <t>岗位名称</t>
  </si>
  <si>
    <t>姓名</t>
  </si>
  <si>
    <t>性别</t>
  </si>
  <si>
    <t>出生年月</t>
  </si>
  <si>
    <t>学历  学位</t>
  </si>
  <si>
    <t>毕业院校专业及时间</t>
  </si>
  <si>
    <t>重症医学科(高校毕业生)</t>
  </si>
  <si>
    <t>198907</t>
  </si>
  <si>
    <t>本科 学士学位
硕士研究生 硕士</t>
  </si>
  <si>
    <t>西安医学院,临床医学,2014-07-02
内蒙古医科大学,内科学,2023-07-01</t>
  </si>
  <si>
    <t>199508</t>
  </si>
  <si>
    <t>内蒙古医科大学,临床医学,2019-07-07
包头医学院,内科学,2023-07-01</t>
  </si>
  <si>
    <t>199610</t>
  </si>
  <si>
    <t>内蒙古科技大学包头医学院,临床医学,2019-07-01
内蒙古医科大学,内科学,2023-07-01</t>
  </si>
  <si>
    <t>心内科(高校毕业生)</t>
  </si>
  <si>
    <t>中国医科大学,临床医学,2019-07-10
宁夏医科大学,内科学,2023-07-31</t>
  </si>
  <si>
    <t>199509</t>
  </si>
  <si>
    <t>内蒙古科技大学包头医学院,临床医学,2019-07-02
内蒙古医科大学,内科学,2023-07-01</t>
  </si>
  <si>
    <t>消化内科(高校毕业生)</t>
  </si>
  <si>
    <t>199511</t>
  </si>
  <si>
    <t>内蒙古科技大学包头医学院,临床医学,2019-07-02
内蒙古科技大学包头医学院,内科学,2023-07-30</t>
  </si>
  <si>
    <t>内分泌科(高校毕业生)</t>
  </si>
  <si>
    <t>199410</t>
  </si>
  <si>
    <t>内蒙古民族大学,临床医学,2018-06-01
内蒙古医科大学,内科学 内分泌方向,2023-07-01</t>
  </si>
  <si>
    <t>肾内科(高校毕业生)</t>
  </si>
  <si>
    <t>199301</t>
  </si>
  <si>
    <t>内蒙古医科大学,临床医学,2017-07-15
内蒙古科技大学包头医学院,内科学,2023-06-15</t>
  </si>
  <si>
    <t>神经内科(高校毕业生)</t>
  </si>
  <si>
    <t>199612</t>
  </si>
  <si>
    <t>安徽医科大学,临床医学,2020-07-01
哈尔滨医科大学,神经病学,2023-06-30</t>
  </si>
  <si>
    <t>肿瘤科(高校毕业生)</t>
  </si>
  <si>
    <t>199601</t>
  </si>
  <si>
    <t>内蒙古科技大学包头医学院,临床医学,2019-07-01
内蒙古医科大学,临床医学,2023-07-01</t>
  </si>
  <si>
    <t>骨科(高校毕业生)</t>
  </si>
  <si>
    <t>199506</t>
  </si>
  <si>
    <t>内蒙古医科大学,临床医学,2020-06-30
内蒙古医科大学,外科学,2023-06-30</t>
  </si>
  <si>
    <t>199702</t>
  </si>
  <si>
    <t>内蒙古医科大学,临床医学,2020-07-01
内蒙古医科大学,外科学,2023-07-01</t>
  </si>
  <si>
    <t>神经外科</t>
  </si>
  <si>
    <t>199603</t>
  </si>
  <si>
    <t>内蒙古科技大学包头医学院,临床医学,2020-07-02
哈尔滨医科大学,外科学,2023-06-30</t>
  </si>
  <si>
    <t>199307</t>
  </si>
  <si>
    <t>内蒙古医科大学,临床医学,2017-07-01
内蒙古医科大学,外科学,2021-07-01</t>
  </si>
  <si>
    <t>普外科(高校毕业生)</t>
  </si>
  <si>
    <t>内蒙古医科大学,临床医学,2019-07-01
内蒙古医科大学,外科学,2023-07-01</t>
  </si>
  <si>
    <t>199607</t>
  </si>
  <si>
    <t>199411</t>
  </si>
  <si>
    <t>陕西中医药大学,临床医学,2018-07-06
内蒙古科技大学包头医学院,外科学,2023-07-06</t>
  </si>
  <si>
    <t>199409</t>
  </si>
  <si>
    <t>昆明医科大学海源学院,临床医学,2018-07-06
内蒙古医科大学,外科学,2023-07-06</t>
  </si>
  <si>
    <t>妇产科1(高校毕业生)</t>
  </si>
  <si>
    <t>199608</t>
  </si>
  <si>
    <t>内蒙古医科大学,临床医学,2020-07-05
吉林大学,妇产科学,2023-07-01</t>
  </si>
  <si>
    <t>199604</t>
  </si>
  <si>
    <t>内蒙古医科大学,临床医学,2023-07-01
内蒙古医科大学,妇产科学,2023-07-01</t>
  </si>
  <si>
    <t>口腔科2(高校毕业生)</t>
  </si>
  <si>
    <t>199312</t>
  </si>
  <si>
    <t>包头医学院,口腔医学,2017-07-01
内蒙古医科大学,口腔医学,2023-07-01</t>
  </si>
  <si>
    <t>麻醉科(高校毕业生)</t>
  </si>
  <si>
    <t>199505</t>
  </si>
  <si>
    <t>山西医科大学,麻醉学,2019-07-01
内蒙古医科大学,麻醉学,2023-07-01</t>
  </si>
  <si>
    <t>儿科1</t>
  </si>
  <si>
    <t>199611</t>
  </si>
  <si>
    <t>内蒙古医科大学,临床医学,2020-07-01
内蒙古医科大学,儿科学,2023-07-01</t>
  </si>
  <si>
    <t>皮肤科(高校毕业生)</t>
  </si>
  <si>
    <t>199801</t>
  </si>
  <si>
    <t>西安医学院,临床医学,2020-07-06
吉林大学,皮肤病与性病学,2023-07-01</t>
  </si>
  <si>
    <t>护理部(高校毕业生)</t>
  </si>
  <si>
    <t>山西医科大学,护理学,2018-07-01
内蒙古医科大学,护理,2023-07-01</t>
  </si>
  <si>
    <t>超声医学科1</t>
  </si>
  <si>
    <t>内蒙古科技大学包头医学院,医学影像学,2020-07-01
河北医科大学,影像医学与核医学,2023-07-01</t>
  </si>
  <si>
    <t>核医学科</t>
  </si>
  <si>
    <t>199504</t>
  </si>
  <si>
    <t>内蒙古医科大学,医学影像学,2019-07-05
内蒙古医科大学,影像医学与核医学,2023-06-30</t>
  </si>
  <si>
    <t>介入科</t>
  </si>
  <si>
    <t>内蒙古医科大学,医学影像学,2020-07-05
内蒙古医科大学,影像医学与核医学,2023-07-05</t>
  </si>
  <si>
    <t>药剂科(高校毕业生)</t>
  </si>
  <si>
    <t>199804</t>
  </si>
  <si>
    <t>内蒙古科技大学包头医学院,药学,2020-07-02
宁夏医科大学,药学,2023-06-30</t>
  </si>
  <si>
    <t>天津医科大学临床医学院,药学,2019-06-30
宁夏医科大学,药学,2023-07-01</t>
  </si>
  <si>
    <t>199701</t>
  </si>
  <si>
    <t>广东药科大学,药学,2018-06-28
宁夏医科大学,药学,2023-06-30</t>
  </si>
  <si>
    <t>中心实验室(高校毕业生)</t>
  </si>
  <si>
    <t>内蒙古医科大学,药物制剂,2019-07-05
内蒙古医科大学,药物分析学,2023-07-01</t>
  </si>
  <si>
    <t>检验科1(高校毕业生)</t>
  </si>
  <si>
    <t>199809</t>
  </si>
  <si>
    <t>内蒙古医科大学,医学检验技术,2020-06-30
河北医科大学,临床检验诊断学,2023-06-30</t>
  </si>
  <si>
    <t>内蒙古民族大学,医学检验技术,2020-07-01
大连医科大学,生物化学与分子生物学,2023-07-01</t>
  </si>
  <si>
    <t>超声医学科2(高校毕业生)</t>
  </si>
  <si>
    <t>199901</t>
  </si>
  <si>
    <t>本科 学士学位</t>
  </si>
  <si>
    <t>鄂尔多斯应用技术学院,医学影像技术,2022-06-30</t>
  </si>
  <si>
    <t>妇产科2(高校毕业生)</t>
  </si>
  <si>
    <t>华中科技大学,临床医学,2021-06-30</t>
  </si>
  <si>
    <t>199902</t>
  </si>
  <si>
    <t>内蒙古医科大学,临床医学,2023-07-05</t>
  </si>
  <si>
    <t>儿科2(高校毕业生)</t>
  </si>
  <si>
    <t>199811</t>
  </si>
  <si>
    <t>内蒙古科技大学包头医学院,临床医学,2022-07-02</t>
  </si>
  <si>
    <t>内蒙古医科大学,儿科学,2022-07-01</t>
  </si>
  <si>
    <t>烧伤整形科</t>
  </si>
  <si>
    <t>内蒙古医科大学,临床医学,2018-07-01
内蒙古医科大学,外科学,2021-07-07</t>
  </si>
  <si>
    <t>康复科1</t>
  </si>
  <si>
    <t>福建医科大学,五年制康复治疗学,2016-07-01</t>
  </si>
  <si>
    <t>康复科2</t>
  </si>
  <si>
    <t>198909</t>
  </si>
  <si>
    <t>包头医学院,临床医学,2014-06-30</t>
  </si>
  <si>
    <t>放射科</t>
  </si>
  <si>
    <t>199703</t>
  </si>
  <si>
    <t>包头医学院,医学影像学,2020-07-01
包头医学院,影像医学与核医学,2023-06-01</t>
  </si>
  <si>
    <t>核医学科（生物医学工程专业）</t>
  </si>
  <si>
    <t>199708</t>
  </si>
  <si>
    <t>内蒙古医科大学,生物医学工程,2020-07-05</t>
  </si>
  <si>
    <t>宣传科（项目人员）</t>
  </si>
  <si>
    <t>集宁师范学院,新闻学,2019-06-30</t>
  </si>
  <si>
    <t>眼科（普通岗位）</t>
  </si>
  <si>
    <t>199512</t>
  </si>
  <si>
    <t>内蒙古科技大学包头医学院,临床医学,2019-07-01
内蒙古医科大学内蒙古临床医学院,眼科学,2023-07-01</t>
  </si>
  <si>
    <t>营养科（普通岗位）</t>
  </si>
  <si>
    <t>刘铭</t>
  </si>
  <si>
    <t>199403</t>
  </si>
  <si>
    <t>内蒙古医科大学、临床医学2020-07-05</t>
  </si>
  <si>
    <t>药剂科2（普通岗位）</t>
  </si>
  <si>
    <t>199303</t>
  </si>
  <si>
    <t>内蒙古医科大学,药学,2016-07-15</t>
  </si>
  <si>
    <t>检验科3（普通岗位）</t>
  </si>
  <si>
    <t>199605</t>
  </si>
  <si>
    <t>大连医科大学,医学检验技术,2019-06-20
哈尔滨医科大学,临床检验诊断学,2022-06-15</t>
  </si>
  <si>
    <t>200202</t>
  </si>
  <si>
    <t>鄂尔多斯应用技术学院,医学检验技术,2023-06-30</t>
  </si>
  <si>
    <t>199405</t>
  </si>
  <si>
    <t>内蒙古医科大学,医学检验技术,2017-07-15</t>
  </si>
  <si>
    <t>感染管理科1（普通岗位）</t>
  </si>
  <si>
    <t>牡丹江医学院,医学检验,2017-06-29</t>
  </si>
  <si>
    <t>医务科1（普通岗位）</t>
  </si>
  <si>
    <t>包头医学院,临床医学,2019-07-02
内蒙古医科大学,流行病学与卫生统计学,2023-07-01</t>
  </si>
  <si>
    <t>医务科2/感染管理科2（普通岗位）</t>
  </si>
  <si>
    <t>大专 无
本科 学士学位</t>
  </si>
  <si>
    <t>内蒙古医科大学,临床医学,2017-07-15
内蒙古医科大学,临床医学,2020-07-05</t>
  </si>
  <si>
    <t>199009</t>
  </si>
  <si>
    <t>河北医科大学临床学院,临床医学,2014-07-01</t>
  </si>
  <si>
    <t>行政办公室（普通岗位）</t>
  </si>
  <si>
    <t>199101</t>
  </si>
  <si>
    <t>内蒙古科技大学包头医学院,公共事业管理（卫生事业管理方向）,2013-07-02</t>
  </si>
  <si>
    <t>科教科（普通岗位）</t>
  </si>
  <si>
    <t>199210</t>
  </si>
  <si>
    <t>内蒙古医科大学,公共事业管理,2014-07-01
宁夏医科大学,社会医学与卫生事业管理,2017-06-30</t>
  </si>
  <si>
    <t>器械科（普通岗位）</t>
  </si>
  <si>
    <t>内蒙古医科大学,生物医学工程,2022-06-28</t>
  </si>
  <si>
    <t>医学工程部（普通岗位）</t>
  </si>
  <si>
    <t>199004</t>
  </si>
  <si>
    <t>郑州大学物理工程学院,应用物理学,2013-07-01
郑州大学物理工程学院,光学,2016-07-01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</si>
</sst>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2"/>
      <color indexed="8"/>
      <name val="宋体"/>
      <family val="0"/>
    </font>
    <font>
      <b/>
      <sz val="2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  <font>
      <b/>
      <sz val="2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4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H57" sqref="H57"/>
    </sheetView>
  </sheetViews>
  <sheetFormatPr defaultColWidth="9.00390625" defaultRowHeight="15"/>
  <cols>
    <col min="1" max="1" width="5.421875" style="4" customWidth="1"/>
    <col min="2" max="2" width="27.421875" style="5" customWidth="1"/>
    <col min="3" max="3" width="10.8515625" style="4" customWidth="1"/>
    <col min="4" max="4" width="6.57421875" style="4" customWidth="1"/>
    <col min="5" max="5" width="9.00390625" style="4" customWidth="1"/>
    <col min="6" max="6" width="16.421875" style="6" customWidth="1"/>
    <col min="7" max="7" width="53.421875" style="2" customWidth="1"/>
    <col min="8" max="16384" width="9.00390625" style="5" customWidth="1"/>
  </cols>
  <sheetData>
    <row r="1" spans="1:7" ht="27">
      <c r="A1" s="7" t="s">
        <v>0</v>
      </c>
      <c r="B1" s="8"/>
      <c r="C1" s="8"/>
      <c r="D1" s="8"/>
      <c r="E1" s="8"/>
      <c r="F1" s="9"/>
      <c r="G1" s="8"/>
    </row>
    <row r="2" spans="1:7" s="1" customFormat="1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</row>
    <row r="3" spans="1:7" ht="30" customHeight="1">
      <c r="A3" s="12">
        <v>1</v>
      </c>
      <c r="B3" s="13" t="s">
        <v>8</v>
      </c>
      <c r="C3" s="12" t="str">
        <f>"刘艳艳"</f>
        <v>刘艳艳</v>
      </c>
      <c r="D3" s="12" t="str">
        <f aca="true" t="shared" si="0" ref="D3:D11">"女"</f>
        <v>女</v>
      </c>
      <c r="E3" s="12" t="s">
        <v>9</v>
      </c>
      <c r="F3" s="14" t="s">
        <v>10</v>
      </c>
      <c r="G3" s="15" t="s">
        <v>11</v>
      </c>
    </row>
    <row r="4" spans="1:7" ht="30" customHeight="1">
      <c r="A4" s="12">
        <v>2</v>
      </c>
      <c r="B4" s="13" t="s">
        <v>8</v>
      </c>
      <c r="C4" s="12" t="str">
        <f>"刘云"</f>
        <v>刘云</v>
      </c>
      <c r="D4" s="12" t="str">
        <f>"男"</f>
        <v>男</v>
      </c>
      <c r="E4" s="12" t="s">
        <v>12</v>
      </c>
      <c r="F4" s="14" t="s">
        <v>10</v>
      </c>
      <c r="G4" s="15" t="s">
        <v>13</v>
      </c>
    </row>
    <row r="5" spans="1:7" ht="30" customHeight="1">
      <c r="A5" s="12">
        <v>3</v>
      </c>
      <c r="B5" s="13" t="s">
        <v>8</v>
      </c>
      <c r="C5" s="12" t="str">
        <f>"王男一恒"</f>
        <v>王男一恒</v>
      </c>
      <c r="D5" s="12" t="str">
        <f t="shared" si="0"/>
        <v>女</v>
      </c>
      <c r="E5" s="12" t="s">
        <v>14</v>
      </c>
      <c r="F5" s="14" t="s">
        <v>10</v>
      </c>
      <c r="G5" s="15" t="s">
        <v>15</v>
      </c>
    </row>
    <row r="6" spans="1:7" ht="30" customHeight="1">
      <c r="A6" s="12">
        <v>4</v>
      </c>
      <c r="B6" s="13" t="s">
        <v>16</v>
      </c>
      <c r="C6" s="12" t="str">
        <f>"高小燕"</f>
        <v>高小燕</v>
      </c>
      <c r="D6" s="12" t="str">
        <f t="shared" si="0"/>
        <v>女</v>
      </c>
      <c r="E6" s="12" t="s">
        <v>12</v>
      </c>
      <c r="F6" s="14" t="s">
        <v>10</v>
      </c>
      <c r="G6" s="15" t="s">
        <v>17</v>
      </c>
    </row>
    <row r="7" spans="1:7" ht="30" customHeight="1">
      <c r="A7" s="12">
        <v>5</v>
      </c>
      <c r="B7" s="13" t="s">
        <v>16</v>
      </c>
      <c r="C7" s="12" t="str">
        <f>"刘洋"</f>
        <v>刘洋</v>
      </c>
      <c r="D7" s="12" t="str">
        <f t="shared" si="0"/>
        <v>女</v>
      </c>
      <c r="E7" s="12" t="s">
        <v>18</v>
      </c>
      <c r="F7" s="14" t="s">
        <v>10</v>
      </c>
      <c r="G7" s="15" t="s">
        <v>19</v>
      </c>
    </row>
    <row r="8" spans="1:7" ht="30" customHeight="1">
      <c r="A8" s="12">
        <v>6</v>
      </c>
      <c r="B8" s="13" t="s">
        <v>20</v>
      </c>
      <c r="C8" s="12" t="str">
        <f>"葛淑敏"</f>
        <v>葛淑敏</v>
      </c>
      <c r="D8" s="12" t="str">
        <f t="shared" si="0"/>
        <v>女</v>
      </c>
      <c r="E8" s="12" t="s">
        <v>21</v>
      </c>
      <c r="F8" s="14" t="s">
        <v>10</v>
      </c>
      <c r="G8" s="15" t="s">
        <v>22</v>
      </c>
    </row>
    <row r="9" spans="1:7" ht="30" customHeight="1">
      <c r="A9" s="12">
        <v>7</v>
      </c>
      <c r="B9" s="13" t="s">
        <v>23</v>
      </c>
      <c r="C9" s="12" t="str">
        <f>"马宇"</f>
        <v>马宇</v>
      </c>
      <c r="D9" s="12" t="str">
        <f t="shared" si="0"/>
        <v>女</v>
      </c>
      <c r="E9" s="12" t="s">
        <v>24</v>
      </c>
      <c r="F9" s="14" t="s">
        <v>10</v>
      </c>
      <c r="G9" s="15" t="s">
        <v>25</v>
      </c>
    </row>
    <row r="10" spans="1:7" ht="30" customHeight="1">
      <c r="A10" s="12">
        <v>8</v>
      </c>
      <c r="B10" s="13" t="s">
        <v>26</v>
      </c>
      <c r="C10" s="12" t="str">
        <f>"刘溢涵"</f>
        <v>刘溢涵</v>
      </c>
      <c r="D10" s="12" t="str">
        <f t="shared" si="0"/>
        <v>女</v>
      </c>
      <c r="E10" s="12" t="s">
        <v>27</v>
      </c>
      <c r="F10" s="14" t="s">
        <v>10</v>
      </c>
      <c r="G10" s="15" t="s">
        <v>28</v>
      </c>
    </row>
    <row r="11" spans="1:7" ht="30" customHeight="1">
      <c r="A11" s="12">
        <v>9</v>
      </c>
      <c r="B11" s="13" t="s">
        <v>29</v>
      </c>
      <c r="C11" s="12" t="str">
        <f>"刘文"</f>
        <v>刘文</v>
      </c>
      <c r="D11" s="12" t="str">
        <f aca="true" t="shared" si="1" ref="D11:D17">"男"</f>
        <v>男</v>
      </c>
      <c r="E11" s="12" t="s">
        <v>30</v>
      </c>
      <c r="F11" s="14" t="s">
        <v>10</v>
      </c>
      <c r="G11" s="15" t="s">
        <v>31</v>
      </c>
    </row>
    <row r="12" spans="1:7" ht="30" customHeight="1">
      <c r="A12" s="12">
        <v>10</v>
      </c>
      <c r="B12" s="13" t="s">
        <v>32</v>
      </c>
      <c r="C12" s="12" t="str">
        <f>"魏可心"</f>
        <v>魏可心</v>
      </c>
      <c r="D12" s="12" t="str">
        <f>"女"</f>
        <v>女</v>
      </c>
      <c r="E12" s="12" t="s">
        <v>33</v>
      </c>
      <c r="F12" s="14" t="s">
        <v>10</v>
      </c>
      <c r="G12" s="15" t="s">
        <v>34</v>
      </c>
    </row>
    <row r="13" spans="1:7" ht="30" customHeight="1">
      <c r="A13" s="12">
        <v>11</v>
      </c>
      <c r="B13" s="13" t="s">
        <v>35</v>
      </c>
      <c r="C13" s="12" t="str">
        <f>"利德尔"</f>
        <v>利德尔</v>
      </c>
      <c r="D13" s="12" t="str">
        <f t="shared" si="1"/>
        <v>男</v>
      </c>
      <c r="E13" s="12" t="s">
        <v>36</v>
      </c>
      <c r="F13" s="14" t="s">
        <v>10</v>
      </c>
      <c r="G13" s="15" t="s">
        <v>37</v>
      </c>
    </row>
    <row r="14" spans="1:7" s="2" customFormat="1" ht="30" customHeight="1">
      <c r="A14" s="12">
        <v>12</v>
      </c>
      <c r="B14" s="15" t="s">
        <v>35</v>
      </c>
      <c r="C14" s="16" t="str">
        <f>"王耀"</f>
        <v>王耀</v>
      </c>
      <c r="D14" s="16" t="str">
        <f t="shared" si="1"/>
        <v>男</v>
      </c>
      <c r="E14" s="12" t="s">
        <v>38</v>
      </c>
      <c r="F14" s="14" t="s">
        <v>10</v>
      </c>
      <c r="G14" s="15" t="s">
        <v>39</v>
      </c>
    </row>
    <row r="15" spans="1:7" ht="30" customHeight="1">
      <c r="A15" s="12">
        <v>13</v>
      </c>
      <c r="B15" s="13" t="s">
        <v>40</v>
      </c>
      <c r="C15" s="12" t="str">
        <f>"董瑞峰"</f>
        <v>董瑞峰</v>
      </c>
      <c r="D15" s="12" t="str">
        <f t="shared" si="1"/>
        <v>男</v>
      </c>
      <c r="E15" s="12" t="s">
        <v>41</v>
      </c>
      <c r="F15" s="14" t="s">
        <v>10</v>
      </c>
      <c r="G15" s="15" t="s">
        <v>42</v>
      </c>
    </row>
    <row r="16" spans="1:7" s="2" customFormat="1" ht="30" customHeight="1">
      <c r="A16" s="12">
        <v>14</v>
      </c>
      <c r="B16" s="15" t="s">
        <v>40</v>
      </c>
      <c r="C16" s="16" t="str">
        <f>"王博"</f>
        <v>王博</v>
      </c>
      <c r="D16" s="16" t="str">
        <f t="shared" si="1"/>
        <v>男</v>
      </c>
      <c r="E16" s="12" t="s">
        <v>43</v>
      </c>
      <c r="F16" s="14" t="s">
        <v>10</v>
      </c>
      <c r="G16" s="15" t="s">
        <v>44</v>
      </c>
    </row>
    <row r="17" spans="1:7" ht="30" customHeight="1">
      <c r="A17" s="12">
        <v>15</v>
      </c>
      <c r="B17" s="13" t="s">
        <v>45</v>
      </c>
      <c r="C17" s="12" t="str">
        <f>"左磊"</f>
        <v>左磊</v>
      </c>
      <c r="D17" s="12" t="str">
        <f t="shared" si="1"/>
        <v>男</v>
      </c>
      <c r="E17" s="12" t="s">
        <v>12</v>
      </c>
      <c r="F17" s="14" t="s">
        <v>10</v>
      </c>
      <c r="G17" s="15" t="s">
        <v>46</v>
      </c>
    </row>
    <row r="18" spans="1:7" ht="30" customHeight="1">
      <c r="A18" s="12">
        <v>16</v>
      </c>
      <c r="B18" s="13" t="s">
        <v>45</v>
      </c>
      <c r="C18" s="12" t="str">
        <f>"王海蛟"</f>
        <v>王海蛟</v>
      </c>
      <c r="D18" s="12" t="str">
        <f aca="true" t="shared" si="2" ref="D18:D25">"女"</f>
        <v>女</v>
      </c>
      <c r="E18" s="12" t="s">
        <v>47</v>
      </c>
      <c r="F18" s="14" t="s">
        <v>10</v>
      </c>
      <c r="G18" s="15" t="s">
        <v>39</v>
      </c>
    </row>
    <row r="19" spans="1:7" ht="30" customHeight="1">
      <c r="A19" s="12">
        <v>17</v>
      </c>
      <c r="B19" s="13" t="s">
        <v>45</v>
      </c>
      <c r="C19" s="12" t="str">
        <f>"王帅"</f>
        <v>王帅</v>
      </c>
      <c r="D19" s="12" t="str">
        <f>"男"</f>
        <v>男</v>
      </c>
      <c r="E19" s="12" t="s">
        <v>48</v>
      </c>
      <c r="F19" s="14" t="s">
        <v>10</v>
      </c>
      <c r="G19" s="15" t="s">
        <v>49</v>
      </c>
    </row>
    <row r="20" spans="1:7" ht="30" customHeight="1">
      <c r="A20" s="12">
        <v>18</v>
      </c>
      <c r="B20" s="13" t="s">
        <v>45</v>
      </c>
      <c r="C20" s="12" t="str">
        <f>"刘志鹏"</f>
        <v>刘志鹏</v>
      </c>
      <c r="D20" s="12" t="str">
        <f>"男"</f>
        <v>男</v>
      </c>
      <c r="E20" s="12" t="s">
        <v>50</v>
      </c>
      <c r="F20" s="14" t="s">
        <v>10</v>
      </c>
      <c r="G20" s="15" t="s">
        <v>51</v>
      </c>
    </row>
    <row r="21" spans="1:7" ht="30" customHeight="1">
      <c r="A21" s="12">
        <v>19</v>
      </c>
      <c r="B21" s="13" t="s">
        <v>52</v>
      </c>
      <c r="C21" s="12" t="str">
        <f>"高佳丽"</f>
        <v>高佳丽</v>
      </c>
      <c r="D21" s="12" t="str">
        <f t="shared" si="2"/>
        <v>女</v>
      </c>
      <c r="E21" s="12" t="s">
        <v>53</v>
      </c>
      <c r="F21" s="14" t="s">
        <v>10</v>
      </c>
      <c r="G21" s="15" t="s">
        <v>54</v>
      </c>
    </row>
    <row r="22" spans="1:7" ht="30" customHeight="1">
      <c r="A22" s="12">
        <v>20</v>
      </c>
      <c r="B22" s="13" t="s">
        <v>52</v>
      </c>
      <c r="C22" s="12" t="str">
        <f>"苏日雅"</f>
        <v>苏日雅</v>
      </c>
      <c r="D22" s="12" t="str">
        <f t="shared" si="2"/>
        <v>女</v>
      </c>
      <c r="E22" s="12" t="s">
        <v>55</v>
      </c>
      <c r="F22" s="14" t="s">
        <v>10</v>
      </c>
      <c r="G22" s="15" t="s">
        <v>56</v>
      </c>
    </row>
    <row r="23" spans="1:7" ht="30" customHeight="1">
      <c r="A23" s="12">
        <v>21</v>
      </c>
      <c r="B23" s="13" t="s">
        <v>57</v>
      </c>
      <c r="C23" s="12" t="str">
        <f>"王天娇"</f>
        <v>王天娇</v>
      </c>
      <c r="D23" s="12" t="str">
        <f t="shared" si="2"/>
        <v>女</v>
      </c>
      <c r="E23" s="12" t="s">
        <v>58</v>
      </c>
      <c r="F23" s="14" t="s">
        <v>10</v>
      </c>
      <c r="G23" s="15" t="s">
        <v>59</v>
      </c>
    </row>
    <row r="24" spans="1:7" ht="30" customHeight="1">
      <c r="A24" s="12">
        <v>22</v>
      </c>
      <c r="B24" s="13" t="s">
        <v>60</v>
      </c>
      <c r="C24" s="12" t="str">
        <f>"越娜"</f>
        <v>越娜</v>
      </c>
      <c r="D24" s="12" t="str">
        <f t="shared" si="2"/>
        <v>女</v>
      </c>
      <c r="E24" s="12" t="s">
        <v>61</v>
      </c>
      <c r="F24" s="14" t="s">
        <v>10</v>
      </c>
      <c r="G24" s="15" t="s">
        <v>62</v>
      </c>
    </row>
    <row r="25" spans="1:7" ht="30" customHeight="1">
      <c r="A25" s="12">
        <v>23</v>
      </c>
      <c r="B25" s="13" t="s">
        <v>63</v>
      </c>
      <c r="C25" s="12" t="str">
        <f>"吕婷"</f>
        <v>吕婷</v>
      </c>
      <c r="D25" s="12" t="str">
        <f t="shared" si="2"/>
        <v>女</v>
      </c>
      <c r="E25" s="12" t="s">
        <v>64</v>
      </c>
      <c r="F25" s="14" t="s">
        <v>10</v>
      </c>
      <c r="G25" s="15" t="s">
        <v>65</v>
      </c>
    </row>
    <row r="26" spans="1:7" s="2" customFormat="1" ht="30" customHeight="1">
      <c r="A26" s="12">
        <v>24</v>
      </c>
      <c r="B26" s="15" t="s">
        <v>66</v>
      </c>
      <c r="C26" s="16" t="str">
        <f>"许蒙"</f>
        <v>许蒙</v>
      </c>
      <c r="D26" s="16" t="str">
        <f>"男"</f>
        <v>男</v>
      </c>
      <c r="E26" s="12" t="s">
        <v>67</v>
      </c>
      <c r="F26" s="14" t="s">
        <v>10</v>
      </c>
      <c r="G26" s="15" t="s">
        <v>68</v>
      </c>
    </row>
    <row r="27" spans="1:7" s="3" customFormat="1" ht="30" customHeight="1">
      <c r="A27" s="12">
        <v>25</v>
      </c>
      <c r="B27" s="14" t="s">
        <v>69</v>
      </c>
      <c r="C27" s="17" t="str">
        <f>"安海兵"</f>
        <v>安海兵</v>
      </c>
      <c r="D27" s="17" t="str">
        <f>"男"</f>
        <v>男</v>
      </c>
      <c r="E27" s="12" t="s">
        <v>21</v>
      </c>
      <c r="F27" s="14" t="s">
        <v>10</v>
      </c>
      <c r="G27" s="14" t="s">
        <v>70</v>
      </c>
    </row>
    <row r="28" spans="1:7" s="2" customFormat="1" ht="30" customHeight="1">
      <c r="A28" s="12">
        <v>26</v>
      </c>
      <c r="B28" s="15" t="s">
        <v>71</v>
      </c>
      <c r="C28" s="16" t="str">
        <f>"王双瑞"</f>
        <v>王双瑞</v>
      </c>
      <c r="D28" s="16" t="str">
        <f aca="true" t="shared" si="3" ref="D28:D32">"女"</f>
        <v>女</v>
      </c>
      <c r="E28" s="12" t="s">
        <v>64</v>
      </c>
      <c r="F28" s="14" t="s">
        <v>10</v>
      </c>
      <c r="G28" s="15" t="s">
        <v>72</v>
      </c>
    </row>
    <row r="29" spans="1:7" s="2" customFormat="1" ht="30" customHeight="1">
      <c r="A29" s="12">
        <v>27</v>
      </c>
      <c r="B29" s="15" t="s">
        <v>73</v>
      </c>
      <c r="C29" s="16" t="str">
        <f>"陈娜"</f>
        <v>陈娜</v>
      </c>
      <c r="D29" s="16" t="str">
        <f t="shared" si="3"/>
        <v>女</v>
      </c>
      <c r="E29" s="12" t="s">
        <v>74</v>
      </c>
      <c r="F29" s="14" t="s">
        <v>10</v>
      </c>
      <c r="G29" s="15" t="s">
        <v>75</v>
      </c>
    </row>
    <row r="30" spans="1:7" s="2" customFormat="1" ht="30" customHeight="1">
      <c r="A30" s="12">
        <v>28</v>
      </c>
      <c r="B30" s="15" t="s">
        <v>76</v>
      </c>
      <c r="C30" s="16" t="str">
        <f>"秦玉梅"</f>
        <v>秦玉梅</v>
      </c>
      <c r="D30" s="16" t="str">
        <f t="shared" si="3"/>
        <v>女</v>
      </c>
      <c r="E30" s="12" t="s">
        <v>64</v>
      </c>
      <c r="F30" s="14" t="s">
        <v>10</v>
      </c>
      <c r="G30" s="15" t="s">
        <v>77</v>
      </c>
    </row>
    <row r="31" spans="1:7" s="2" customFormat="1" ht="30" customHeight="1">
      <c r="A31" s="12">
        <v>29</v>
      </c>
      <c r="B31" s="15" t="s">
        <v>78</v>
      </c>
      <c r="C31" s="16" t="str">
        <f>"马瑞寅"</f>
        <v>马瑞寅</v>
      </c>
      <c r="D31" s="16" t="str">
        <f t="shared" si="3"/>
        <v>女</v>
      </c>
      <c r="E31" s="12" t="s">
        <v>79</v>
      </c>
      <c r="F31" s="14" t="s">
        <v>10</v>
      </c>
      <c r="G31" s="15" t="s">
        <v>80</v>
      </c>
    </row>
    <row r="32" spans="1:7" s="2" customFormat="1" ht="30" customHeight="1">
      <c r="A32" s="12">
        <v>30</v>
      </c>
      <c r="B32" s="15" t="s">
        <v>78</v>
      </c>
      <c r="C32" s="16" t="str">
        <f>"夏斐"</f>
        <v>夏斐</v>
      </c>
      <c r="D32" s="16" t="str">
        <f t="shared" si="3"/>
        <v>女</v>
      </c>
      <c r="E32" s="12" t="s">
        <v>64</v>
      </c>
      <c r="F32" s="14" t="s">
        <v>10</v>
      </c>
      <c r="G32" s="15" t="s">
        <v>81</v>
      </c>
    </row>
    <row r="33" spans="1:7" s="2" customFormat="1" ht="30" customHeight="1">
      <c r="A33" s="12">
        <v>31</v>
      </c>
      <c r="B33" s="15" t="s">
        <v>78</v>
      </c>
      <c r="C33" s="16" t="str">
        <f>"徐克"</f>
        <v>徐克</v>
      </c>
      <c r="D33" s="16" t="str">
        <f>"男"</f>
        <v>男</v>
      </c>
      <c r="E33" s="12" t="s">
        <v>82</v>
      </c>
      <c r="F33" s="14" t="s">
        <v>10</v>
      </c>
      <c r="G33" s="15" t="s">
        <v>83</v>
      </c>
    </row>
    <row r="34" spans="1:7" s="2" customFormat="1" ht="30" customHeight="1">
      <c r="A34" s="12">
        <v>32</v>
      </c>
      <c r="B34" s="15" t="s">
        <v>84</v>
      </c>
      <c r="C34" s="16" t="str">
        <f>"张弘"</f>
        <v>张弘</v>
      </c>
      <c r="D34" s="16" t="str">
        <f>"男"</f>
        <v>男</v>
      </c>
      <c r="E34" s="12" t="s">
        <v>53</v>
      </c>
      <c r="F34" s="14" t="s">
        <v>10</v>
      </c>
      <c r="G34" s="15" t="s">
        <v>85</v>
      </c>
    </row>
    <row r="35" spans="1:7" s="2" customFormat="1" ht="30" customHeight="1">
      <c r="A35" s="12">
        <v>33</v>
      </c>
      <c r="B35" s="15" t="s">
        <v>86</v>
      </c>
      <c r="C35" s="16" t="str">
        <f>"王慧霞"</f>
        <v>王慧霞</v>
      </c>
      <c r="D35" s="16" t="str">
        <f aca="true" t="shared" si="4" ref="D35:D42">"女"</f>
        <v>女</v>
      </c>
      <c r="E35" s="12" t="s">
        <v>87</v>
      </c>
      <c r="F35" s="14" t="s">
        <v>10</v>
      </c>
      <c r="G35" s="15" t="s">
        <v>88</v>
      </c>
    </row>
    <row r="36" spans="1:7" s="2" customFormat="1" ht="30" customHeight="1">
      <c r="A36" s="12">
        <v>34</v>
      </c>
      <c r="B36" s="15" t="s">
        <v>86</v>
      </c>
      <c r="C36" s="16" t="str">
        <f>"李瑞玲"</f>
        <v>李瑞玲</v>
      </c>
      <c r="D36" s="16" t="str">
        <f t="shared" si="4"/>
        <v>女</v>
      </c>
      <c r="E36" s="12" t="s">
        <v>14</v>
      </c>
      <c r="F36" s="14" t="s">
        <v>10</v>
      </c>
      <c r="G36" s="15" t="s">
        <v>89</v>
      </c>
    </row>
    <row r="37" spans="1:7" s="2" customFormat="1" ht="30" customHeight="1">
      <c r="A37" s="12">
        <v>35</v>
      </c>
      <c r="B37" s="15" t="s">
        <v>90</v>
      </c>
      <c r="C37" s="16" t="str">
        <f>"周銮"</f>
        <v>周銮</v>
      </c>
      <c r="D37" s="16" t="str">
        <f t="shared" si="4"/>
        <v>女</v>
      </c>
      <c r="E37" s="12" t="s">
        <v>91</v>
      </c>
      <c r="F37" s="14" t="s">
        <v>92</v>
      </c>
      <c r="G37" s="15" t="s">
        <v>93</v>
      </c>
    </row>
    <row r="38" spans="1:7" s="2" customFormat="1" ht="30" customHeight="1">
      <c r="A38" s="12">
        <v>36</v>
      </c>
      <c r="B38" s="15" t="s">
        <v>94</v>
      </c>
      <c r="C38" s="16" t="str">
        <f>"乔雅璐"</f>
        <v>乔雅璐</v>
      </c>
      <c r="D38" s="16" t="str">
        <f t="shared" si="4"/>
        <v>女</v>
      </c>
      <c r="E38" s="12" t="s">
        <v>64</v>
      </c>
      <c r="F38" s="14" t="s">
        <v>92</v>
      </c>
      <c r="G38" s="15" t="s">
        <v>95</v>
      </c>
    </row>
    <row r="39" spans="1:7" s="2" customFormat="1" ht="30" customHeight="1">
      <c r="A39" s="12">
        <v>37</v>
      </c>
      <c r="B39" s="15" t="s">
        <v>94</v>
      </c>
      <c r="C39" s="16" t="str">
        <f>"刘洋"</f>
        <v>刘洋</v>
      </c>
      <c r="D39" s="16" t="str">
        <f t="shared" si="4"/>
        <v>女</v>
      </c>
      <c r="E39" s="12" t="s">
        <v>96</v>
      </c>
      <c r="F39" s="14" t="s">
        <v>92</v>
      </c>
      <c r="G39" s="15" t="s">
        <v>97</v>
      </c>
    </row>
    <row r="40" spans="1:7" s="2" customFormat="1" ht="30" customHeight="1">
      <c r="A40" s="12">
        <v>38</v>
      </c>
      <c r="B40" s="15" t="s">
        <v>98</v>
      </c>
      <c r="C40" s="16" t="str">
        <f>"金倩荣"</f>
        <v>金倩荣</v>
      </c>
      <c r="D40" s="16" t="str">
        <f t="shared" si="4"/>
        <v>女</v>
      </c>
      <c r="E40" s="12" t="s">
        <v>99</v>
      </c>
      <c r="F40" s="14" t="s">
        <v>92</v>
      </c>
      <c r="G40" s="15" t="s">
        <v>100</v>
      </c>
    </row>
    <row r="41" spans="1:7" s="2" customFormat="1" ht="30" customHeight="1">
      <c r="A41" s="12">
        <v>39</v>
      </c>
      <c r="B41" s="15" t="s">
        <v>98</v>
      </c>
      <c r="C41" s="16" t="str">
        <f>"任静"</f>
        <v>任静</v>
      </c>
      <c r="D41" s="16" t="str">
        <f t="shared" si="4"/>
        <v>女</v>
      </c>
      <c r="E41" s="12" t="s">
        <v>91</v>
      </c>
      <c r="F41" s="14" t="s">
        <v>92</v>
      </c>
      <c r="G41" s="15" t="s">
        <v>101</v>
      </c>
    </row>
    <row r="42" spans="1:7" s="2" customFormat="1" ht="30" customHeight="1">
      <c r="A42" s="12">
        <v>40</v>
      </c>
      <c r="B42" s="15" t="s">
        <v>102</v>
      </c>
      <c r="C42" s="16" t="str">
        <f>"韩通拉嘎"</f>
        <v>韩通拉嘎</v>
      </c>
      <c r="D42" s="16" t="str">
        <f t="shared" si="4"/>
        <v>女</v>
      </c>
      <c r="E42" s="12" t="s">
        <v>24</v>
      </c>
      <c r="F42" s="14" t="s">
        <v>10</v>
      </c>
      <c r="G42" s="15" t="s">
        <v>103</v>
      </c>
    </row>
    <row r="43" spans="1:7" s="2" customFormat="1" ht="30" customHeight="1">
      <c r="A43" s="12">
        <v>41</v>
      </c>
      <c r="B43" s="15" t="s">
        <v>104</v>
      </c>
      <c r="C43" s="16" t="str">
        <f>"刘亚平"</f>
        <v>刘亚平</v>
      </c>
      <c r="D43" s="16" t="str">
        <f>"男"</f>
        <v>男</v>
      </c>
      <c r="E43" s="12" t="s">
        <v>9</v>
      </c>
      <c r="F43" s="14" t="s">
        <v>92</v>
      </c>
      <c r="G43" s="15" t="s">
        <v>105</v>
      </c>
    </row>
    <row r="44" spans="1:7" s="2" customFormat="1" ht="30" customHeight="1">
      <c r="A44" s="12">
        <v>42</v>
      </c>
      <c r="B44" s="15" t="s">
        <v>106</v>
      </c>
      <c r="C44" s="16" t="str">
        <f>"张乐"</f>
        <v>张乐</v>
      </c>
      <c r="D44" s="16" t="str">
        <f>"女"</f>
        <v>女</v>
      </c>
      <c r="E44" s="12" t="s">
        <v>107</v>
      </c>
      <c r="F44" s="14" t="s">
        <v>92</v>
      </c>
      <c r="G44" s="15" t="s">
        <v>108</v>
      </c>
    </row>
    <row r="45" spans="1:7" s="2" customFormat="1" ht="30" customHeight="1">
      <c r="A45" s="12">
        <v>43</v>
      </c>
      <c r="B45" s="15" t="s">
        <v>109</v>
      </c>
      <c r="C45" s="16" t="str">
        <f>"苗苗"</f>
        <v>苗苗</v>
      </c>
      <c r="D45" s="16" t="str">
        <f>"女"</f>
        <v>女</v>
      </c>
      <c r="E45" s="12" t="s">
        <v>110</v>
      </c>
      <c r="F45" s="14" t="s">
        <v>10</v>
      </c>
      <c r="G45" s="15" t="s">
        <v>111</v>
      </c>
    </row>
    <row r="46" spans="1:7" s="2" customFormat="1" ht="30" customHeight="1">
      <c r="A46" s="12">
        <v>44</v>
      </c>
      <c r="B46" s="15" t="s">
        <v>112</v>
      </c>
      <c r="C46" s="16" t="str">
        <f>"丁浩辰"</f>
        <v>丁浩辰</v>
      </c>
      <c r="D46" s="16" t="str">
        <f aca="true" t="shared" si="5" ref="D46:D49">"男"</f>
        <v>男</v>
      </c>
      <c r="E46" s="12" t="s">
        <v>113</v>
      </c>
      <c r="F46" s="14" t="s">
        <v>92</v>
      </c>
      <c r="G46" s="15" t="s">
        <v>114</v>
      </c>
    </row>
    <row r="47" spans="1:7" s="2" customFormat="1" ht="30" customHeight="1">
      <c r="A47" s="12">
        <v>45</v>
      </c>
      <c r="B47" s="15" t="s">
        <v>115</v>
      </c>
      <c r="C47" s="16" t="str">
        <f>"白玉"</f>
        <v>白玉</v>
      </c>
      <c r="D47" s="16" t="str">
        <f aca="true" t="shared" si="6" ref="D47:D54">"女"</f>
        <v>女</v>
      </c>
      <c r="E47" s="12" t="s">
        <v>38</v>
      </c>
      <c r="F47" s="14" t="s">
        <v>92</v>
      </c>
      <c r="G47" s="15" t="s">
        <v>116</v>
      </c>
    </row>
    <row r="48" spans="1:7" s="2" customFormat="1" ht="30" customHeight="1">
      <c r="A48" s="12">
        <v>46</v>
      </c>
      <c r="B48" s="15" t="s">
        <v>117</v>
      </c>
      <c r="C48" s="16" t="str">
        <f>"张丁已"</f>
        <v>张丁已</v>
      </c>
      <c r="D48" s="16" t="str">
        <f t="shared" si="5"/>
        <v>男</v>
      </c>
      <c r="E48" s="12" t="s">
        <v>118</v>
      </c>
      <c r="F48" s="14" t="s">
        <v>10</v>
      </c>
      <c r="G48" s="15" t="s">
        <v>119</v>
      </c>
    </row>
    <row r="49" spans="1:7" s="2" customFormat="1" ht="30" customHeight="1">
      <c r="A49" s="12">
        <v>47</v>
      </c>
      <c r="B49" s="15" t="s">
        <v>120</v>
      </c>
      <c r="C49" s="18" t="s">
        <v>121</v>
      </c>
      <c r="D49" s="18" t="str">
        <f t="shared" si="5"/>
        <v>男</v>
      </c>
      <c r="E49" s="12" t="s">
        <v>122</v>
      </c>
      <c r="F49" s="19" t="str">
        <f>"本科 "</f>
        <v>本科 </v>
      </c>
      <c r="G49" s="19" t="s">
        <v>123</v>
      </c>
    </row>
    <row r="50" spans="1:7" s="2" customFormat="1" ht="30" customHeight="1">
      <c r="A50" s="12">
        <v>48</v>
      </c>
      <c r="B50" s="15" t="s">
        <v>124</v>
      </c>
      <c r="C50" s="16" t="str">
        <f>"崔娜"</f>
        <v>崔娜</v>
      </c>
      <c r="D50" s="16" t="str">
        <f t="shared" si="6"/>
        <v>女</v>
      </c>
      <c r="E50" s="12" t="s">
        <v>125</v>
      </c>
      <c r="F50" s="14" t="s">
        <v>92</v>
      </c>
      <c r="G50" s="15" t="s">
        <v>126</v>
      </c>
    </row>
    <row r="51" spans="1:7" s="2" customFormat="1" ht="30" customHeight="1">
      <c r="A51" s="12">
        <v>49</v>
      </c>
      <c r="B51" s="15" t="s">
        <v>127</v>
      </c>
      <c r="C51" s="16" t="str">
        <f>"贾丹"</f>
        <v>贾丹</v>
      </c>
      <c r="D51" s="16" t="str">
        <f t="shared" si="6"/>
        <v>女</v>
      </c>
      <c r="E51" s="12" t="s">
        <v>128</v>
      </c>
      <c r="F51" s="14" t="s">
        <v>10</v>
      </c>
      <c r="G51" s="15" t="s">
        <v>129</v>
      </c>
    </row>
    <row r="52" spans="1:7" s="2" customFormat="1" ht="30" customHeight="1">
      <c r="A52" s="12">
        <v>50</v>
      </c>
      <c r="B52" s="15" t="s">
        <v>127</v>
      </c>
      <c r="C52" s="16" t="str">
        <f>"王鑫"</f>
        <v>王鑫</v>
      </c>
      <c r="D52" s="16" t="str">
        <f t="shared" si="6"/>
        <v>女</v>
      </c>
      <c r="E52" s="12" t="s">
        <v>130</v>
      </c>
      <c r="F52" s="14" t="s">
        <v>92</v>
      </c>
      <c r="G52" s="15" t="s">
        <v>131</v>
      </c>
    </row>
    <row r="53" spans="1:7" s="2" customFormat="1" ht="30" customHeight="1">
      <c r="A53" s="12">
        <v>51</v>
      </c>
      <c r="B53" s="15" t="s">
        <v>127</v>
      </c>
      <c r="C53" s="16" t="str">
        <f>"郝俊"</f>
        <v>郝俊</v>
      </c>
      <c r="D53" s="16" t="str">
        <f t="shared" si="6"/>
        <v>女</v>
      </c>
      <c r="E53" s="12" t="s">
        <v>132</v>
      </c>
      <c r="F53" s="14" t="s">
        <v>92</v>
      </c>
      <c r="G53" s="15" t="s">
        <v>133</v>
      </c>
    </row>
    <row r="54" spans="1:7" s="2" customFormat="1" ht="30" customHeight="1">
      <c r="A54" s="12">
        <v>52</v>
      </c>
      <c r="B54" s="15" t="s">
        <v>134</v>
      </c>
      <c r="C54" s="16" t="str">
        <f>"吴继红"</f>
        <v>吴继红</v>
      </c>
      <c r="D54" s="16" t="str">
        <f t="shared" si="6"/>
        <v>女</v>
      </c>
      <c r="E54" s="12" t="s">
        <v>43</v>
      </c>
      <c r="F54" s="14" t="s">
        <v>92</v>
      </c>
      <c r="G54" s="15" t="s">
        <v>135</v>
      </c>
    </row>
    <row r="55" spans="1:7" s="2" customFormat="1" ht="30" customHeight="1">
      <c r="A55" s="12">
        <v>53</v>
      </c>
      <c r="B55" s="15" t="s">
        <v>136</v>
      </c>
      <c r="C55" s="16" t="str">
        <f>"李子超"</f>
        <v>李子超</v>
      </c>
      <c r="D55" s="16" t="str">
        <f aca="true" t="shared" si="7" ref="D55:D58">"男"</f>
        <v>男</v>
      </c>
      <c r="E55" s="12" t="s">
        <v>18</v>
      </c>
      <c r="F55" s="14" t="s">
        <v>10</v>
      </c>
      <c r="G55" s="15" t="s">
        <v>137</v>
      </c>
    </row>
    <row r="56" spans="1:7" s="2" customFormat="1" ht="30" customHeight="1">
      <c r="A56" s="12">
        <v>54</v>
      </c>
      <c r="B56" s="15" t="s">
        <v>138</v>
      </c>
      <c r="C56" s="16" t="str">
        <f>"张晶"</f>
        <v>张晶</v>
      </c>
      <c r="D56" s="16" t="str">
        <f aca="true" t="shared" si="8" ref="D56:D60">"女"</f>
        <v>女</v>
      </c>
      <c r="E56" s="12" t="s">
        <v>30</v>
      </c>
      <c r="F56" s="14" t="s">
        <v>139</v>
      </c>
      <c r="G56" s="15" t="s">
        <v>140</v>
      </c>
    </row>
    <row r="57" spans="1:7" s="2" customFormat="1" ht="30" customHeight="1">
      <c r="A57" s="12">
        <v>55</v>
      </c>
      <c r="B57" s="15" t="s">
        <v>138</v>
      </c>
      <c r="C57" s="16" t="str">
        <f>"赵天琪"</f>
        <v>赵天琪</v>
      </c>
      <c r="D57" s="16" t="str">
        <f t="shared" si="7"/>
        <v>男</v>
      </c>
      <c r="E57" s="12" t="s">
        <v>141</v>
      </c>
      <c r="F57" s="14" t="s">
        <v>92</v>
      </c>
      <c r="G57" s="15" t="s">
        <v>142</v>
      </c>
    </row>
    <row r="58" spans="1:7" s="2" customFormat="1" ht="30" customHeight="1">
      <c r="A58" s="12">
        <v>56</v>
      </c>
      <c r="B58" s="15" t="s">
        <v>143</v>
      </c>
      <c r="C58" s="16" t="str">
        <f>"高伟"</f>
        <v>高伟</v>
      </c>
      <c r="D58" s="16" t="str">
        <f t="shared" si="7"/>
        <v>男</v>
      </c>
      <c r="E58" s="12" t="s">
        <v>144</v>
      </c>
      <c r="F58" s="14" t="s">
        <v>92</v>
      </c>
      <c r="G58" s="15" t="s">
        <v>145</v>
      </c>
    </row>
    <row r="59" spans="1:7" s="2" customFormat="1" ht="30" customHeight="1">
      <c r="A59" s="12">
        <v>57</v>
      </c>
      <c r="B59" s="15" t="s">
        <v>146</v>
      </c>
      <c r="C59" s="16" t="str">
        <f>"邢颖"</f>
        <v>邢颖</v>
      </c>
      <c r="D59" s="16" t="str">
        <f t="shared" si="8"/>
        <v>女</v>
      </c>
      <c r="E59" s="12" t="s">
        <v>147</v>
      </c>
      <c r="F59" s="14" t="s">
        <v>10</v>
      </c>
      <c r="G59" s="15" t="s">
        <v>148</v>
      </c>
    </row>
    <row r="60" spans="1:7" s="2" customFormat="1" ht="30" customHeight="1">
      <c r="A60" s="12">
        <v>58</v>
      </c>
      <c r="B60" s="15" t="s">
        <v>149</v>
      </c>
      <c r="C60" s="16" t="str">
        <f>"杜帆舒"</f>
        <v>杜帆舒</v>
      </c>
      <c r="D60" s="16" t="str">
        <f t="shared" si="8"/>
        <v>女</v>
      </c>
      <c r="E60" s="12" t="s">
        <v>87</v>
      </c>
      <c r="F60" s="14" t="s">
        <v>92</v>
      </c>
      <c r="G60" s="15" t="s">
        <v>150</v>
      </c>
    </row>
    <row r="61" spans="1:7" s="2" customFormat="1" ht="30" customHeight="1">
      <c r="A61" s="12">
        <v>59</v>
      </c>
      <c r="B61" s="15" t="s">
        <v>151</v>
      </c>
      <c r="C61" s="16" t="str">
        <f>"辛昊毅"</f>
        <v>辛昊毅</v>
      </c>
      <c r="D61" s="16" t="str">
        <f>"男"</f>
        <v>男</v>
      </c>
      <c r="E61" s="12" t="s">
        <v>152</v>
      </c>
      <c r="F61" s="14" t="s">
        <v>10</v>
      </c>
      <c r="G61" s="15" t="s">
        <v>153</v>
      </c>
    </row>
  </sheetData>
  <sheetProtection/>
  <mergeCells count="1">
    <mergeCell ref="A1:G1"/>
  </mergeCells>
  <printOptions horizontalCentered="1"/>
  <pageMargins left="0.19652777777777777" right="0.2361111111111111" top="0.5902777777777778" bottom="0.39305555555555555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2023-06-26T12:03:03Z</dcterms:created>
  <dcterms:modified xsi:type="dcterms:W3CDTF">2023-09-27T09:25:59Z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D2C1F5C6ED6C4C9EBC4AAF0BC1DB9E46_13</vt:lpwstr>
  </property>
  <property fmtid="{D5CDD505-2E9C-101B-9397-08002B2CF9AE}" pid="4" name="KSOProductBuildV">
    <vt:lpwstr>2052-12.1.0.15712</vt:lpwstr>
  </property>
</Properties>
</file>